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eanM5\Downloads\"/>
    </mc:Choice>
  </mc:AlternateContent>
  <xr:revisionPtr revIDLastSave="0" documentId="13_ncr:1_{51F89357-1E08-429D-9B7B-D2F5A934E9EF}" xr6:coauthVersionLast="47" xr6:coauthVersionMax="47" xr10:uidLastSave="{00000000-0000-0000-0000-000000000000}"/>
  <bookViews>
    <workbookView xWindow="-120" yWindow="-120" windowWidth="20730" windowHeight="11160" xr2:uid="{8B5012EE-1662-47D2-AB83-54945AE0A697}"/>
  </bookViews>
  <sheets>
    <sheet name="New Appeals" sheetId="2" r:id="rId1"/>
    <sheet name="Decisions" sheetId="3" r:id="rId2"/>
    <sheet name="Caseload" sheetId="4" r:id="rId3"/>
    <sheet name="EN Summary" sheetId="5" r:id="rId4"/>
    <sheet name="EN General" sheetId="6" r:id="rId5"/>
    <sheet name="FR Summary" sheetId="7" r:id="rId6"/>
    <sheet name="FR General" sheetId="8" r:id="rId7"/>
    <sheet name="Sheet1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37" i="1"/>
  <c r="F16" i="1"/>
  <c r="E16" i="1"/>
  <c r="F7" i="1"/>
  <c r="E13" i="1" l="1"/>
  <c r="E4" i="1"/>
  <c r="E7" i="1" l="1"/>
  <c r="C41" i="1" l="1"/>
  <c r="B41" i="1"/>
  <c r="D40" i="1"/>
  <c r="D39" i="1"/>
  <c r="D38" i="1"/>
  <c r="D37" i="1"/>
  <c r="B33" i="1"/>
  <c r="C33" i="1"/>
  <c r="D31" i="1"/>
  <c r="D30" i="1"/>
  <c r="D29" i="1"/>
  <c r="D16" i="1"/>
  <c r="C16" i="1"/>
  <c r="B16" i="1"/>
  <c r="D15" i="1"/>
  <c r="D7" i="1"/>
  <c r="C7" i="1"/>
  <c r="B7" i="1"/>
  <c r="D33" i="1" l="1"/>
  <c r="D41" i="1"/>
  <c r="D32" i="1"/>
</calcChain>
</file>

<file path=xl/sharedStrings.xml><?xml version="1.0" encoding="utf-8"?>
<sst xmlns="http://schemas.openxmlformats.org/spreadsheetml/2006/main" count="51" uniqueCount="31">
  <si>
    <t>2017-2018</t>
  </si>
  <si>
    <t>2018-2019</t>
  </si>
  <si>
    <t>2019-2020</t>
  </si>
  <si>
    <t>Q1</t>
  </si>
  <si>
    <t>Q2</t>
  </si>
  <si>
    <t>Q3</t>
  </si>
  <si>
    <t>Q4</t>
  </si>
  <si>
    <t>Total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</si>
  <si>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</si>
  <si>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</si>
  <si>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</si>
  <si>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</si>
  <si>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</si>
  <si>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</si>
  <si>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Summary Decisions within 40 weeks</t>
  </si>
  <si>
    <t>Within 40</t>
  </si>
  <si>
    <t>Outside 40</t>
  </si>
  <si>
    <t>% within 40</t>
  </si>
  <si>
    <t>General Decisions within 135 Weeks</t>
  </si>
  <si>
    <t>Within 135</t>
  </si>
  <si>
    <t>Outside 135</t>
  </si>
  <si>
    <t>% within 135</t>
  </si>
  <si>
    <t>Caseload</t>
  </si>
  <si>
    <t>2020-2021</t>
  </si>
  <si>
    <t>2021-2022</t>
  </si>
  <si>
    <t>Appeals/Appels</t>
  </si>
  <si>
    <t>Decisions/Décisions</t>
  </si>
  <si>
    <t>Décisions d'instances sommaires à l'intérieur de 40 semaines</t>
  </si>
  <si>
    <r>
      <t>D</t>
    </r>
    <r>
      <rPr>
        <b/>
        <sz val="11"/>
        <color theme="1"/>
        <rFont val="Calibri"/>
        <family val="2"/>
        <scheme val="minor"/>
      </rPr>
      <t>é</t>
    </r>
    <r>
      <rPr>
        <sz val="11"/>
        <color theme="1"/>
        <rFont val="Calibri"/>
        <family val="2"/>
        <scheme val="minor"/>
      </rPr>
      <t>cisions d'instances sommaires au délà de 40 semaines</t>
    </r>
  </si>
  <si>
    <t>Décisions d'instances générales à l'intérieur de 135 semaines</t>
  </si>
  <si>
    <t>Décisions d'instances générales au délà de 135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</si>
</sst>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9" fontId="0" fillId="0" borderId="0" xfId="1" applyFont="1"/>
    <xf numFmtId="9" fontId="0" fillId="0" borderId="0" xfId="1" applyNumberFormat="1" applyFont="1"/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ARB Quarterly Statistics</a:t>
            </a:r>
          </a:p>
          <a:p>
            <a:pPr>
              <a:defRPr/>
            </a:pPr>
            <a:r>
              <a:rPr lang="en-CA"/>
              <a:t>New Appeals* Filed by Quarter by Fiscal Year </a:t>
            </a:r>
          </a:p>
          <a:p>
            <a:pPr>
              <a:defRPr/>
            </a:pPr>
            <a:r>
              <a:rPr lang="fr-FR"/>
              <a:t>Nouveaux appels déposés par trimestre et par année fiscale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2017-2018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Sheet1!$B$3:$B$7</c:f>
              <c:numCache>
                <c:formatCode>General</c:formatCode>
                <c:ptCount val="5"/>
                <c:pt idx="0">
                  <c:v>7980</c:v>
                </c:pt>
                <c:pt idx="1">
                  <c:v>3167</c:v>
                </c:pt>
                <c:pt idx="2">
                  <c:v>4377</c:v>
                </c:pt>
                <c:pt idx="3">
                  <c:v>1785</c:v>
                </c:pt>
                <c:pt idx="4">
                  <c:v>17309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5-48AC-A9A8-AD6AE6FC82C7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2018-2019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Sheet1!$C$3:$C$7</c:f>
              <c:numCache>
                <c:formatCode>General</c:formatCode>
                <c:ptCount val="5"/>
                <c:pt idx="0">
                  <c:v>28409</c:v>
                </c:pt>
                <c:pt idx="1">
                  <c:v>1968</c:v>
                </c:pt>
                <c:pt idx="2">
                  <c:v>1993</c:v>
                </c:pt>
                <c:pt idx="3">
                  <c:v>1177</c:v>
                </c:pt>
                <c:pt idx="4">
                  <c:v>33547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5-48AC-A9A8-AD6AE6FC82C7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2019-2020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Sheet1!$D$3:$D$7</c:f>
              <c:numCache>
                <c:formatCode>General</c:formatCode>
                <c:ptCount val="5"/>
                <c:pt idx="0">
                  <c:v>25126</c:v>
                </c:pt>
                <c:pt idx="1">
                  <c:v>1004</c:v>
                </c:pt>
                <c:pt idx="2">
                  <c:v>1958</c:v>
                </c:pt>
                <c:pt idx="3">
                  <c:v>963</c:v>
                </c:pt>
                <c:pt idx="4">
                  <c:v>29051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5-48AC-A9A8-AD6AE6FC82C7}"/>
            </c:ext>
          </c:extLst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2020-2021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Sheet1!$E$3:$E$7</c:f>
              <c:numCache>
                <c:formatCode>General</c:formatCode>
                <c:ptCount val="5"/>
                <c:pt idx="0">
                  <c:v>17368</c:v>
                </c:pt>
                <c:pt idx="1">
                  <c:v>875</c:v>
                </c:pt>
                <c:pt idx="2">
                  <c:v>1639</c:v>
                </c:pt>
                <c:pt idx="3">
                  <c:v>2135</c:v>
                </c:pt>
                <c:pt idx="4">
                  <c:v>22017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845-BAC3-905AC1A2828A}"/>
            </c:ext>
          </c:extLst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2021-2022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Sheet1!$F$3:$F$7</c:f>
              <c:numCache>
                <c:formatCode>General</c:formatCode>
                <c:ptCount val="5"/>
                <c:pt idx="0">
                  <c:v>12204</c:v>
                </c:pt>
                <c:pt idx="1">
                  <c:v>1060</c:v>
                </c:pt>
                <c:pt idx="2">
                  <c:v>1594</c:v>
                </c:pt>
                <c:pt idx="4">
                  <c:v>14858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5-47AE-A244-F04DEAD7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198504"/>
        <c:axId val="782851728"/>
        <c:axId val="0"/>
      </c:bar3DChart>
      <c:catAx>
        <c:axId val="78519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851728"/>
        <c:crosses val="autoZero"/>
        <c:auto val="1"/>
        <c:lblAlgn val="ctr"/>
        <c:lblOffset val="100"/>
        <c:noMultiLvlLbl val="0"/>
      </c:catAx>
      <c:valAx>
        <c:axId val="7828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98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ARB Quarterly Statistics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Decisions Issued by Quarter by Fiscal Year 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Décisions rendues </a:t>
            </a:r>
            <a:r>
              <a:rPr lang="fr-FR" sz="1800" b="1" i="0" baseline="0">
                <a:effectLst/>
              </a:rPr>
              <a:t>par trimestre et par année fiscale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2017-2018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Sheet1!$B$12:$B$16</c:f>
              <c:numCache>
                <c:formatCode>General</c:formatCode>
                <c:ptCount val="5"/>
                <c:pt idx="0">
                  <c:v>8379</c:v>
                </c:pt>
                <c:pt idx="1">
                  <c:v>5598</c:v>
                </c:pt>
                <c:pt idx="2">
                  <c:v>4624</c:v>
                </c:pt>
                <c:pt idx="3">
                  <c:v>4236</c:v>
                </c:pt>
                <c:pt idx="4">
                  <c:v>22837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2-47AB-B717-EF740F49E585}"/>
            </c:ext>
          </c:extLst>
        </c:ser>
        <c:ser>
          <c:idx val="1"/>
          <c:order val="1"/>
          <c:tx>
            <c:strRef>
              <c:f>Sheet1!$C$11</c:f>
              <c:strCache>
                <c:ptCount val="1"/>
                <c:pt idx="0">
                  <c:v>2018-2019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Sheet1!$C$12:$C$16</c:f>
              <c:numCache>
                <c:formatCode>General</c:formatCode>
                <c:ptCount val="5"/>
                <c:pt idx="0">
                  <c:v>4924</c:v>
                </c:pt>
                <c:pt idx="1">
                  <c:v>4556</c:v>
                </c:pt>
                <c:pt idx="2">
                  <c:v>5055</c:v>
                </c:pt>
                <c:pt idx="3">
                  <c:v>5360</c:v>
                </c:pt>
                <c:pt idx="4">
                  <c:v>19895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2-47AB-B717-EF740F49E585}"/>
            </c:ext>
          </c:extLst>
        </c:ser>
        <c:ser>
          <c:idx val="2"/>
          <c:order val="2"/>
          <c:tx>
            <c:strRef>
              <c:f>Sheet1!$D$11</c:f>
              <c:strCache>
                <c:ptCount val="1"/>
                <c:pt idx="0">
                  <c:v>2019-2020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Sheet1!$D$12:$D$16</c:f>
              <c:numCache>
                <c:formatCode>General</c:formatCode>
                <c:ptCount val="5"/>
                <c:pt idx="0">
                  <c:v>8556</c:v>
                </c:pt>
                <c:pt idx="1">
                  <c:v>9984</c:v>
                </c:pt>
                <c:pt idx="2">
                  <c:v>9417</c:v>
                </c:pt>
                <c:pt idx="3">
                  <c:v>8740</c:v>
                </c:pt>
                <c:pt idx="4">
                  <c:v>36697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92-47AB-B717-EF740F49E585}"/>
            </c:ext>
          </c:extLst>
        </c:ser>
        <c:ser>
          <c:idx val="3"/>
          <c:order val="3"/>
          <c:tx>
            <c:strRef>
              <c:f>Sheet1!$E$11</c:f>
              <c:strCache>
                <c:ptCount val="1"/>
                <c:pt idx="0">
                  <c:v>2020-2021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Sheet1!$E$12:$E$16</c:f>
              <c:numCache>
                <c:formatCode>General</c:formatCode>
                <c:ptCount val="5"/>
                <c:pt idx="0">
                  <c:v>9367</c:v>
                </c:pt>
                <c:pt idx="1">
                  <c:v>7268</c:v>
                </c:pt>
                <c:pt idx="2">
                  <c:v>9699</c:v>
                </c:pt>
                <c:pt idx="3">
                  <c:v>11050</c:v>
                </c:pt>
                <c:pt idx="4">
                  <c:v>37384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7-4716-8353-8EE6F78295E8}"/>
            </c:ext>
          </c:extLst>
        </c:ser>
        <c:ser>
          <c:idx val="4"/>
          <c:order val="4"/>
          <c:tx>
            <c:strRef>
              <c:f>Sheet1!$F$11</c:f>
              <c:strCache>
                <c:ptCount val="1"/>
                <c:pt idx="0">
                  <c:v>2021-2022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Sheet1!$F$12:$F$16</c:f>
              <c:numCache>
                <c:formatCode>General</c:formatCode>
                <c:ptCount val="5"/>
                <c:pt idx="0">
                  <c:v>13472</c:v>
                </c:pt>
                <c:pt idx="1">
                  <c:v>9521</c:v>
                </c:pt>
                <c:pt idx="2">
                  <c:v>9048</c:v>
                </c:pt>
                <c:pt idx="4">
                  <c:v>32041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8AD-A724-006A8B97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9744472"/>
        <c:axId val="779744800"/>
        <c:axId val="0"/>
      </c:bar3DChart>
      <c:catAx>
        <c:axId val="77974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744800"/>
        <c:crosses val="autoZero"/>
        <c:auto val="1"/>
        <c:lblAlgn val="ctr"/>
        <c:lblOffset val="100"/>
        <c:noMultiLvlLbl val="0"/>
      </c:catAx>
      <c:valAx>
        <c:axId val="7797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744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ARB Quarterly Statistics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Caseload at December 31, 2021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Dossiers à 31 décembre 2021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Caseload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Sheet1!$A$20:$A$25</c:f>
              <c:strCache>
                <c:ptCount val="6"/>
                <c:pt idx="0">
                  <c:v>Eastern / Est Ontario</c:v>
                </c:pt>
                <c:pt idx="1">
                  <c:v>GTA / GRC</c:v>
                </c:pt>
                <c:pt idx="2">
                  <c:v>Central / Centre Ontario</c:v>
                </c:pt>
                <c:pt idx="3">
                  <c:v>South West / Sud-Ouest Ontario</c:v>
                </c:pt>
                <c:pt idx="4">
                  <c:v>Northern / Nord Ontario</c:v>
                </c:pt>
                <c:pt idx="5">
                  <c:v>Properties/ bien immeubles</c:v>
                </c:pt>
              </c:strCache>
            </c:strRef>
          </c:cat>
          <c:val>
            <c:numRef>
              <c:f>Sheet1!$B$20:$B$25</c:f>
              <c:numCache>
                <c:formatCode>General</c:formatCode>
                <c:ptCount val="6"/>
                <c:pt idx="0">
                  <c:v>3109</c:v>
                </c:pt>
                <c:pt idx="1">
                  <c:v>12060</c:v>
                </c:pt>
                <c:pt idx="2">
                  <c:v>1892</c:v>
                </c:pt>
                <c:pt idx="3">
                  <c:v>3994</c:v>
                </c:pt>
                <c:pt idx="4">
                  <c:v>1285</c:v>
                </c:pt>
                <c:pt idx="5">
                  <c:v>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4-477D-8CCF-BA7D7195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423720"/>
        <c:axId val="408440432"/>
        <c:axId val="0"/>
      </c:bar3DChart>
      <c:catAx>
        <c:axId val="7854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40432"/>
        <c:crosses val="autoZero"/>
        <c:auto val="1"/>
        <c:lblAlgn val="ctr"/>
        <c:lblOffset val="100"/>
        <c:noMultiLvlLbl val="0"/>
      </c:catAx>
      <c:valAx>
        <c:axId val="4084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423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FY: April 1, 2021 - March 31, 2022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ARB Key Performance Indicator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Summary Decisions within 40 Weeks of Commencement Date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Target: 85%	Actual: 96%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Sheet1!$B$28</c:f>
              <c:strCache>
                <c:ptCount val="1"/>
                <c:pt idx="0">
                  <c:v>Within 40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Sheet1!$B$29:$B$33</c:f>
              <c:numCache>
                <c:formatCode>General</c:formatCode>
                <c:ptCount val="5"/>
                <c:pt idx="0">
                  <c:v>328</c:v>
                </c:pt>
                <c:pt idx="1">
                  <c:v>387</c:v>
                </c:pt>
                <c:pt idx="2">
                  <c:v>577</c:v>
                </c:pt>
                <c:pt idx="4">
                  <c:v>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6-473D-9FBF-92554C784E19}"/>
            </c:ext>
          </c:extLst>
        </c:ser>
        <c:ser>
          <c:idx val="1"/>
          <c:order val="1"/>
          <c:tx>
            <c:strRef>
              <c:f>Sheet1!$C$28</c:f>
              <c:strCache>
                <c:ptCount val="1"/>
                <c:pt idx="0">
                  <c:v>Outside 40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Sheet1!$C$29:$C$33</c:f>
              <c:numCache>
                <c:formatCode>General</c:formatCode>
                <c:ptCount val="5"/>
                <c:pt idx="0">
                  <c:v>27</c:v>
                </c:pt>
                <c:pt idx="1">
                  <c:v>7</c:v>
                </c:pt>
                <c:pt idx="2">
                  <c:v>22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6-473D-9FBF-92554C784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6510944"/>
        <c:axId val="406242656"/>
        <c:axId val="0"/>
      </c:bar3DChart>
      <c:catAx>
        <c:axId val="7865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42656"/>
        <c:crosses val="autoZero"/>
        <c:auto val="1"/>
        <c:lblAlgn val="ctr"/>
        <c:lblOffset val="100"/>
        <c:noMultiLvlLbl val="0"/>
      </c:catAx>
      <c:valAx>
        <c:axId val="4062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1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FY: April 1, 2021 - March 31, 2022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ARB Key Performance Indicators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General Decisions within 135 Weeks of Commencement Date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Target: 85%	Actual: 80%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Sheet1!$B$36</c:f>
              <c:strCache>
                <c:ptCount val="1"/>
                <c:pt idx="0">
                  <c:v>Within 135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Sheet1!$B$37:$B$41</c:f>
              <c:numCache>
                <c:formatCode>General</c:formatCode>
                <c:ptCount val="5"/>
                <c:pt idx="0">
                  <c:v>10020</c:v>
                </c:pt>
                <c:pt idx="1">
                  <c:v>7948</c:v>
                </c:pt>
                <c:pt idx="2">
                  <c:v>6382</c:v>
                </c:pt>
                <c:pt idx="4">
                  <c:v>24350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4-40F1-8A25-176F89454DA0}"/>
            </c:ext>
          </c:extLst>
        </c:ser>
        <c:ser>
          <c:idx val="1"/>
          <c:order val="1"/>
          <c:tx>
            <c:strRef>
              <c:f>Sheet1!$C$36</c:f>
              <c:strCache>
                <c:ptCount val="1"/>
                <c:pt idx="0">
                  <c:v>Outside 135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Sheet1!$C$37:$C$41</c:f>
              <c:numCache>
                <c:formatCode>General</c:formatCode>
                <c:ptCount val="5"/>
                <c:pt idx="0">
                  <c:v>571</c:v>
                </c:pt>
                <c:pt idx="1">
                  <c:v>754</c:v>
                </c:pt>
                <c:pt idx="2">
                  <c:v>1601</c:v>
                </c:pt>
                <c:pt idx="4">
                  <c:v>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4-40F1-8A25-176F89454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823640"/>
        <c:axId val="792823968"/>
        <c:axId val="0"/>
      </c:bar3DChart>
      <c:catAx>
        <c:axId val="79282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823968"/>
        <c:crosses val="autoZero"/>
        <c:auto val="1"/>
        <c:lblAlgn val="ctr"/>
        <c:lblOffset val="100"/>
        <c:noMultiLvlLbl val="0"/>
      </c:catAx>
      <c:valAx>
        <c:axId val="7928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823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600" b="1" i="0" baseline="0">
                <a:effectLst/>
              </a:rPr>
              <a:t>Année fiscale: 1 avril, 2021 - 31 mars, 2022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Indicateurs de qualité de service de la CRÉF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Décisions d'instances sommaires entre 40 semaines de la date d'introduction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Objectif: 85%	Actuel: 96%</a:t>
            </a:r>
            <a:endParaRPr lang="en-CA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Décisions d'instances sommaires à l'intérieur de 40 semaines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Sheet1!$B$29:$B$33</c:f>
              <c:numCache>
                <c:formatCode>General</c:formatCode>
                <c:ptCount val="5"/>
                <c:pt idx="0">
                  <c:v>328</c:v>
                </c:pt>
                <c:pt idx="1">
                  <c:v>387</c:v>
                </c:pt>
                <c:pt idx="2">
                  <c:v>577</c:v>
                </c:pt>
                <c:pt idx="4">
                  <c:v>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1FF-A287-97FE719A3885}"/>
            </c:ext>
          </c:extLst>
        </c:ser>
        <c:ser>
          <c:idx val="1"/>
          <c:order val="1"/>
          <c:tx>
            <c:strRef>
              <c:f>Sheet1!$C$27</c:f>
              <c:strCache>
                <c:ptCount val="1"/>
                <c:pt idx="0">
                  <c:v>Décisions d'instances sommaires au délà de 40 semaines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Sheet1!$C$29:$C$33</c:f>
              <c:numCache>
                <c:formatCode>General</c:formatCode>
                <c:ptCount val="5"/>
                <c:pt idx="0">
                  <c:v>27</c:v>
                </c:pt>
                <c:pt idx="1">
                  <c:v>7</c:v>
                </c:pt>
                <c:pt idx="2">
                  <c:v>22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F-41FF-A287-97FE719A3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19784"/>
        <c:axId val="793524760"/>
        <c:axId val="0"/>
      </c:bar3DChart>
      <c:catAx>
        <c:axId val="40961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24760"/>
        <c:crosses val="autoZero"/>
        <c:auto val="1"/>
        <c:lblAlgn val="ctr"/>
        <c:lblOffset val="100"/>
        <c:noMultiLvlLbl val="0"/>
      </c:catAx>
      <c:valAx>
        <c:axId val="79352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19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600" b="1" i="0" baseline="0">
                <a:effectLst/>
              </a:rPr>
              <a:t>Année fiscale: 1 avril, 2021 - 31 mars, 2022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Indicateurs de qualité de service de la CRÉF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Décisions d'instances générales entre 135 semaines de la date d'introduction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Objectif: 85%	Actuel: 80%</a:t>
            </a:r>
            <a:endParaRPr lang="en-CA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Sheet1!$B$35</c:f>
              <c:strCache>
                <c:ptCount val="1"/>
                <c:pt idx="0">
                  <c:v>Décisions d'instances générales à l'intérieur de 135 semaines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Sheet1!$B$37:$B$41</c:f>
              <c:numCache>
                <c:formatCode>General</c:formatCode>
                <c:ptCount val="5"/>
                <c:pt idx="0">
                  <c:v>10020</c:v>
                </c:pt>
                <c:pt idx="1">
                  <c:v>7948</c:v>
                </c:pt>
                <c:pt idx="2">
                  <c:v>6382</c:v>
                </c:pt>
                <c:pt idx="4">
                  <c:v>24350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1BC-8D94-7AE54EBC89D1}"/>
            </c:ext>
          </c:extLst>
        </c:ser>
        <c:ser>
          <c:idx val="1"/>
          <c:order val="1"/>
          <c:tx>
            <c:strRef>
              <c:f>Sheet1!$C$35</c:f>
              <c:strCache>
                <c:ptCount val="1"/>
                <c:pt idx="0">
                  <c:v>Décisions d'instances générales au délà de 135 semaines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Sheet1!$C$37:$C$41</c:f>
              <c:numCache>
                <c:formatCode>General</c:formatCode>
                <c:ptCount val="5"/>
                <c:pt idx="0">
                  <c:v>571</c:v>
                </c:pt>
                <c:pt idx="1">
                  <c:v>754</c:v>
                </c:pt>
                <c:pt idx="2">
                  <c:v>1601</c:v>
                </c:pt>
                <c:pt idx="4">
                  <c:v>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1BC-8D94-7AE54EBC8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353408"/>
        <c:axId val="410353736"/>
        <c:axId val="0"/>
      </c:bar3DChart>
      <c:catAx>
        <c:axId val="41035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353736"/>
        <c:crosses val="autoZero"/>
        <c:auto val="1"/>
        <c:lblAlgn val="ctr"/>
        <c:lblOffset val="100"/>
        <c:noMultiLvlLbl val="0"/>
      </c:catAx>
      <c:valAx>
        <c:axId val="41035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353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5741A1D-0800-4840-8B77-64B067BD6F83}">
  <sheetPr/>
  <sheetViews>
    <sheetView tabSelected="1" zoomScale="6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6C9D0B-3771-4136-BFF5-685FB7EDF454}">
  <sheetPr/>
  <sheetViews>
    <sheetView zoomScale="6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4CB895-118C-4226-B20D-E92572101294}">
  <sheetPr/>
  <sheetViews>
    <sheetView zoomScale="6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5EB2FA1-2203-45A0-8790-EAADCBC1C08B}">
  <sheetPr/>
  <sheetViews>
    <sheetView zoomScale="102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75916C-D9DA-4E8B-AF7A-12F5A9AD1D6A}">
  <sheetPr/>
  <sheetViews>
    <sheetView zoomScale="102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A13850-F538-4CF9-A8AF-DD6CF5A012AB}">
  <sheetPr/>
  <sheetViews>
    <sheetView zoomScale="102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3B86BF-F38C-498A-99AF-FE7CEEE5693A}">
  <sheetPr/>
  <sheetViews>
    <sheetView zoomScale="6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A1AB2F-1212-4C3A-A6BC-29FC2C3EB1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0BFAE0-31B0-4F8D-933D-E2DEA5AD0B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5129AE-39E7-4A3B-838F-9715B97CB6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B46ED0-A0A2-4087-BD20-097646D8BC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B138CD-8A93-4376-B341-6448115921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E3030F-CED0-482B-9D5C-9FCADB5361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D9308B-A826-4566-8686-B7611576AA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47AD-5238-41F0-81B5-83238B150A86}">
  <dimension ref="A1:F41"/>
  <sheetViews>
    <sheetView zoomScale="90" zoomScaleNormal="90" workbookViewId="0">
      <selection activeCell="F34" sqref="F34"/>
    </sheetView>
  </sheetViews>
  <sheetFormatPr defaultRowHeight="15" x14ac:dyDescent="0.25"/>
  <cols>
    <col min="1" max="1" width="28.7109375" customWidth="1"/>
    <col min="2" max="6" width="12.7109375" customWidth="1"/>
  </cols>
  <sheetData>
    <row r="1" spans="1:6" x14ac:dyDescent="0.25">
      <c r="A1" t="s">
        <v>25</v>
      </c>
    </row>
    <row r="2" spans="1:6" x14ac:dyDescent="0.25">
      <c r="B2" t="s">
        <v>0</v>
      </c>
      <c r="C2" t="s">
        <v>1</v>
      </c>
      <c r="D2" t="s">
        <v>2</v>
      </c>
      <c r="E2" t="s">
        <v>23</v>
      </c>
      <c r="F2" t="s">
        <v>24</v>
      </c>
    </row>
    <row r="3" spans="1:6" x14ac:dyDescent="0.25">
      <c r="A3" t="s">
        <v>3</v>
      </c>
      <c r="B3">
        <v>7980</v>
      </c>
      <c r="C3">
        <v>28409</v>
      </c>
      <c r="D3">
        <v>25126</v>
      </c>
      <c r="E3">
        <v>17368</v>
      </c>
      <c r="F3">
        <v>12204</v>
      </c>
    </row>
    <row r="4" spans="1:6" x14ac:dyDescent="0.25">
      <c r="A4" t="s">
        <v>4</v>
      </c>
      <c r="B4">
        <v>3167</v>
      </c>
      <c r="C4">
        <v>1968</v>
      </c>
      <c r="D4">
        <v>1004</v>
      </c>
      <c r="E4">
        <f>619+256</f>
        <v>875</v>
      </c>
      <c r="F4">
        <v>1060</v>
      </c>
    </row>
    <row r="5" spans="1:6" x14ac:dyDescent="0.25">
      <c r="A5" t="s">
        <v>5</v>
      </c>
      <c r="B5">
        <v>4377</v>
      </c>
      <c r="C5">
        <v>1993</v>
      </c>
      <c r="D5">
        <v>1958</v>
      </c>
      <c r="E5">
        <v>1639</v>
      </c>
      <c r="F5">
        <v>1594</v>
      </c>
    </row>
    <row r="6" spans="1:6" x14ac:dyDescent="0.25">
      <c r="A6" t="s">
        <v>6</v>
      </c>
      <c r="B6">
        <v>1785</v>
      </c>
      <c r="C6">
        <v>1177</v>
      </c>
      <c r="D6">
        <v>963</v>
      </c>
      <c r="E6">
        <v>2135</v>
      </c>
    </row>
    <row r="7" spans="1:6" x14ac:dyDescent="0.25">
      <c r="A7" t="s">
        <v>7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22017</v>
      </c>
      <c r="F7">
        <f>SUM(F3:F6)</f>
        <v>14858</v>
      </c>
    </row>
    <row r="10" spans="1:6" x14ac:dyDescent="0.25">
      <c r="A10" s="5" t="s">
        <v>26</v>
      </c>
    </row>
    <row r="11" spans="1:6" x14ac:dyDescent="0.25">
      <c r="B11" t="s">
        <v>0</v>
      </c>
      <c r="C11" t="s">
        <v>1</v>
      </c>
      <c r="D11" t="s">
        <v>2</v>
      </c>
      <c r="E11" t="s">
        <v>23</v>
      </c>
      <c r="F11" t="s">
        <v>24</v>
      </c>
    </row>
    <row r="12" spans="1:6" x14ac:dyDescent="0.25">
      <c r="A12" t="s">
        <v>3</v>
      </c>
      <c r="B12">
        <v>8379</v>
      </c>
      <c r="C12">
        <v>4924</v>
      </c>
      <c r="D12">
        <v>8556</v>
      </c>
      <c r="E12">
        <v>9367</v>
      </c>
      <c r="F12">
        <v>13472</v>
      </c>
    </row>
    <row r="13" spans="1:6" x14ac:dyDescent="0.25">
      <c r="A13" t="s">
        <v>4</v>
      </c>
      <c r="B13">
        <v>5598</v>
      </c>
      <c r="C13">
        <v>4556</v>
      </c>
      <c r="D13">
        <v>9984</v>
      </c>
      <c r="E13">
        <f>2363+4905</f>
        <v>7268</v>
      </c>
      <c r="F13">
        <v>9521</v>
      </c>
    </row>
    <row r="14" spans="1:6" x14ac:dyDescent="0.25">
      <c r="A14" t="s">
        <v>5</v>
      </c>
      <c r="B14">
        <v>4624</v>
      </c>
      <c r="C14">
        <v>5055</v>
      </c>
      <c r="D14">
        <v>9417</v>
      </c>
      <c r="E14">
        <v>9699</v>
      </c>
      <c r="F14">
        <v>9048</v>
      </c>
    </row>
    <row r="15" spans="1:6" x14ac:dyDescent="0.25">
      <c r="A15" t="s">
        <v>6</v>
      </c>
      <c r="B15">
        <v>4236</v>
      </c>
      <c r="C15">
        <v>5360</v>
      </c>
      <c r="D15">
        <f>3739+2839+2162</f>
        <v>8740</v>
      </c>
      <c r="E15">
        <v>11050</v>
      </c>
    </row>
    <row r="16" spans="1:6" x14ac:dyDescent="0.25">
      <c r="A16" t="s">
        <v>7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37384</v>
      </c>
      <c r="F16">
        <f>SUM(F12:F15)</f>
        <v>32041</v>
      </c>
    </row>
    <row r="19" spans="1:4" x14ac:dyDescent="0.25">
      <c r="B19" t="s">
        <v>22</v>
      </c>
    </row>
    <row r="20" spans="1:4" x14ac:dyDescent="0.25">
      <c r="A20" t="s">
        <v>8</v>
      </c>
      <c r="B20" s="1">
        <v>3109</v>
      </c>
    </row>
    <row r="21" spans="1:4" x14ac:dyDescent="0.25">
      <c r="A21" t="s">
        <v>9</v>
      </c>
      <c r="B21" s="1">
        <v>12060</v>
      </c>
    </row>
    <row r="22" spans="1:4" x14ac:dyDescent="0.25">
      <c r="A22" t="s">
        <v>10</v>
      </c>
      <c r="B22" s="1">
        <v>1892</v>
      </c>
    </row>
    <row r="23" spans="1:4" x14ac:dyDescent="0.25">
      <c r="A23" t="s">
        <v>11</v>
      </c>
      <c r="B23" s="1">
        <v>3994</v>
      </c>
    </row>
    <row r="24" spans="1:4" x14ac:dyDescent="0.25">
      <c r="A24" t="s">
        <v>12</v>
      </c>
      <c r="B24" s="1">
        <v>1285</v>
      </c>
    </row>
    <row r="25" spans="1:4" x14ac:dyDescent="0.25">
      <c r="A25" t="s">
        <v>13</v>
      </c>
      <c r="B25" s="1">
        <v>6175</v>
      </c>
    </row>
    <row r="27" spans="1:4" s="4" customFormat="1" ht="75" x14ac:dyDescent="0.25">
      <c r="B27" s="7" t="s">
        <v>27</v>
      </c>
      <c r="C27" s="8" t="s">
        <v>28</v>
      </c>
      <c r="D27" s="6"/>
    </row>
    <row r="28" spans="1:4" s="4" customFormat="1" ht="30" customHeight="1" x14ac:dyDescent="0.25">
      <c r="A28" s="6" t="s">
        <v>14</v>
      </c>
      <c r="B28" s="4" t="s">
        <v>15</v>
      </c>
      <c r="C28" s="4" t="s">
        <v>16</v>
      </c>
      <c r="D28" s="4" t="s">
        <v>17</v>
      </c>
    </row>
    <row r="29" spans="1:4" x14ac:dyDescent="0.25">
      <c r="A29" t="s">
        <v>3</v>
      </c>
      <c r="B29">
        <v>328</v>
      </c>
      <c r="C29">
        <f>355-328</f>
        <v>27</v>
      </c>
      <c r="D29" s="2">
        <f>B29/(B29+C29)</f>
        <v>0.92394366197183098</v>
      </c>
    </row>
    <row r="30" spans="1:4" x14ac:dyDescent="0.25">
      <c r="A30" t="s">
        <v>4</v>
      </c>
      <c r="B30">
        <v>387</v>
      </c>
      <c r="C30">
        <v>7</v>
      </c>
      <c r="D30" s="2">
        <f>B30/(B30+C30)</f>
        <v>0.98223350253807107</v>
      </c>
    </row>
    <row r="31" spans="1:4" x14ac:dyDescent="0.25">
      <c r="A31" t="s">
        <v>5</v>
      </c>
      <c r="B31">
        <v>577</v>
      </c>
      <c r="C31">
        <v>22</v>
      </c>
      <c r="D31" s="2">
        <f>B31/(B31+C31)</f>
        <v>0.96327212020033393</v>
      </c>
    </row>
    <row r="32" spans="1:4" x14ac:dyDescent="0.25">
      <c r="A32" t="s">
        <v>6</v>
      </c>
      <c r="D32" s="2" t="e">
        <f>B32/(B32+C32)</f>
        <v>#DIV/0!</v>
      </c>
    </row>
    <row r="33" spans="1:4" x14ac:dyDescent="0.25">
      <c r="A33" t="s">
        <v>7</v>
      </c>
      <c r="B33">
        <f>SUM(B29:B32)</f>
        <v>1292</v>
      </c>
      <c r="C33">
        <f>SUM(C29:C32)</f>
        <v>56</v>
      </c>
      <c r="D33" s="3">
        <f>B33/(B33+C33)</f>
        <v>0.95845697329376855</v>
      </c>
    </row>
    <row r="35" spans="1:4" s="8" customFormat="1" ht="90" x14ac:dyDescent="0.25">
      <c r="B35" s="9" t="s">
        <v>29</v>
      </c>
      <c r="C35" s="10" t="s">
        <v>30</v>
      </c>
    </row>
    <row r="36" spans="1:4" s="8" customFormat="1" ht="30" x14ac:dyDescent="0.25">
      <c r="A36" s="8" t="s">
        <v>18</v>
      </c>
      <c r="B36" s="8" t="s">
        <v>19</v>
      </c>
      <c r="C36" s="8" t="s">
        <v>20</v>
      </c>
      <c r="D36" s="8" t="s">
        <v>21</v>
      </c>
    </row>
    <row r="37" spans="1:4" x14ac:dyDescent="0.25">
      <c r="A37" t="s">
        <v>3</v>
      </c>
      <c r="B37">
        <v>10020</v>
      </c>
      <c r="C37">
        <f>10591-10020</f>
        <v>571</v>
      </c>
      <c r="D37" s="2">
        <f>B37/(B37+C37)</f>
        <v>0.94608629968841473</v>
      </c>
    </row>
    <row r="38" spans="1:4" x14ac:dyDescent="0.25">
      <c r="A38" t="s">
        <v>4</v>
      </c>
      <c r="B38">
        <v>7948</v>
      </c>
      <c r="C38">
        <v>754</v>
      </c>
      <c r="D38" s="2">
        <f>B38/(B38+C38)</f>
        <v>0.91335325212594809</v>
      </c>
    </row>
    <row r="39" spans="1:4" x14ac:dyDescent="0.25">
      <c r="A39" t="s">
        <v>5</v>
      </c>
      <c r="B39">
        <v>6382</v>
      </c>
      <c r="C39">
        <v>1601</v>
      </c>
      <c r="D39" s="2">
        <f>B39/(B39+C39)</f>
        <v>0.79944882876111734</v>
      </c>
    </row>
    <row r="40" spans="1:4" x14ac:dyDescent="0.25">
      <c r="A40" t="s">
        <v>6</v>
      </c>
      <c r="D40" s="2" t="e">
        <f>B40/(B40+C40)</f>
        <v>#DIV/0!</v>
      </c>
    </row>
    <row r="41" spans="1:4" x14ac:dyDescent="0.25">
      <c r="A41" t="s">
        <v>7</v>
      </c>
      <c r="B41">
        <f>SUM(B37:B40)</f>
        <v>24350</v>
      </c>
      <c r="C41">
        <f>SUM(C37:C40)</f>
        <v>2926</v>
      </c>
      <c r="D41" s="2">
        <f>B41/(B41+C41)</f>
        <v>0.89272620618859067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7</vt:i4>
      </vt:variant>
    </vt:vector>
  </HeadingPairs>
  <TitlesOfParts>
    <vt:vector size="8" baseType="lpstr">
      <vt:lpstr>Sheet1</vt:lpstr>
      <vt:lpstr>New Appeals</vt:lpstr>
      <vt:lpstr>Decisions</vt:lpstr>
      <vt:lpstr>Caseload</vt:lpstr>
      <vt:lpstr>EN Summary</vt:lpstr>
      <vt:lpstr>EN General</vt:lpstr>
      <vt:lpstr>FR Summary</vt:lpstr>
      <vt:lpstr>FR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Kimberly (MAG)</dc:creator>
  <cp:lastModifiedBy>McLean, Michael (MAG)</cp:lastModifiedBy>
  <cp:lastPrinted>2021-01-14T14:54:50Z</cp:lastPrinted>
  <dcterms:created xsi:type="dcterms:W3CDTF">2020-04-07T12:00:15Z</dcterms:created>
  <dcterms:modified xsi:type="dcterms:W3CDTF">2023-02-26T22:45:50Z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2021-10-05T13:39:16Z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d0e38647-3af2-4277-92ce-37a81505229b</vt:lpwstr>
  </property>
  <property fmtid="{D5CDD505-2E9C-101B-9397-08002B2CF9AE}" pid="8" name="MSIP_Label_034a106e-6316-442c-ad35-738afd673d2b_ContentBits">
    <vt:lpwstr>0</vt:lpwstr>
  </property>
</Properties>
</file>